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3 год по исполнению программ\"/>
    </mc:Choice>
  </mc:AlternateContent>
  <bookViews>
    <workbookView xWindow="390" yWindow="525" windowWidth="15975" windowHeight="736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D11" i="2" l="1"/>
  <c r="D8" i="2"/>
  <c r="E6" i="2"/>
  <c r="D6" i="2"/>
  <c r="D7" i="2"/>
  <c r="D31" i="2" s="1"/>
  <c r="E23" i="2"/>
  <c r="D23" i="2"/>
  <c r="E31" i="2"/>
  <c r="E24" i="2"/>
  <c r="D24" i="2"/>
  <c r="F22" i="2" l="1"/>
  <c r="D20" i="2" l="1"/>
  <c r="E15" i="2"/>
  <c r="D15" i="2"/>
  <c r="F14" i="2"/>
  <c r="F9" i="2"/>
  <c r="F26" i="2" l="1"/>
  <c r="F27" i="2"/>
  <c r="F30" i="2"/>
  <c r="F20" i="2"/>
  <c r="F21" i="2"/>
  <c r="F19" i="2"/>
  <c r="F16" i="2"/>
  <c r="F13" i="2"/>
  <c r="F11" i="2" l="1"/>
  <c r="F18" i="2"/>
  <c r="E25" i="2"/>
  <c r="F10" i="2"/>
  <c r="F8" i="2"/>
  <c r="F7" i="2"/>
  <c r="F6" i="2"/>
  <c r="F25" i="2" l="1"/>
  <c r="F23" i="2"/>
  <c r="F17" i="2"/>
  <c r="F24" i="2"/>
  <c r="F15" i="2"/>
</calcChain>
</file>

<file path=xl/sharedStrings.xml><?xml version="1.0" encoding="utf-8"?>
<sst xmlns="http://schemas.openxmlformats.org/spreadsheetml/2006/main" count="105" uniqueCount="82">
  <si>
    <t>Наименование программы, подпрограммы</t>
  </si>
  <si>
    <t>Код целевой статьи расходов по бюджетной классификации</t>
  </si>
  <si>
    <t>Исполнено,
руб.</t>
  </si>
  <si>
    <t>Процент исполнения, %</t>
  </si>
  <si>
    <t>Уровень эффективности</t>
  </si>
  <si>
    <t>Утверждено бюджетной росписью с учетом изменений, руб.</t>
  </si>
  <si>
    <t>Оценка достижения плановых значений показателей                            (1-5 баллов)</t>
  </si>
  <si>
    <t>высокий</t>
  </si>
  <si>
    <t>Ввод новых объектов социальной инфраструктуры</t>
  </si>
  <si>
    <t>СВОДНАЯ ИНФОРМАЦИЯ ПО ОЦЕНКЕ ЭФФЕКТИВНОСТИ  МЕРОПРИЯТИЙ                                                                                                            муниципальных программ/подпрограмм</t>
  </si>
  <si>
    <t>Организация и осуществление мероприятий по защите населения и территории поселения от чрезвычайных ситуаций природного и техногенного характера, предупреждение и ликвидация чрезвычайных ситуаций природного и техногенного характера</t>
  </si>
  <si>
    <t>Подготовка населения по вопросам обеспечения безопасности при нахождении на водных объектах на территории поселения</t>
  </si>
  <si>
    <t>Подготовка населения к противодействию терроризму и экстремизму на территории муниципального образования</t>
  </si>
  <si>
    <t>Сохранение и развитие культуры на территории МО «Новодевяткинское сельское поселение»</t>
  </si>
  <si>
    <t>Улучшение качества услуг населению, предоставляемых КДЦ «Рондо»</t>
  </si>
  <si>
    <t xml:space="preserve"> Благоустройство территории муниципального образования "Новодевяткинское сельское поселение"</t>
  </si>
  <si>
    <t xml:space="preserve"> Организация освещения улиц и улучшения технического состояния электрических линий уличного освещения, улучшение санитарного состояния территории, обеспечение благоприятных условий, совершенствование социального пространства МО «Новодевяткинское сельское поселение»</t>
  </si>
  <si>
    <t>Обеспечение надежности работы наружного освещения путем замены существующего физически и морально устаревшего оборудования на современное, имеющее больший ресурс работы и надежности</t>
  </si>
  <si>
    <t>Обеспечение процесса развития потенциала и успешной социализации молодежи в современном российском обществе</t>
  </si>
  <si>
    <t>Сохранение и восстановление земельных ресурсов в МО "Новодевяткинское сельское поселение"</t>
  </si>
  <si>
    <t>Повышение уровня безопасности движения, доступности и качества оказываемых услуг транспортного комплекса для населения. Дорожный фонд</t>
  </si>
  <si>
    <t>Своевременное и качественное выполнение функций и полномочий, возложенных на органы местного самоуправления</t>
  </si>
  <si>
    <t>Создание и развитие единого информационного пространства муниципального образования "Новодевяткинское сельское поселение"</t>
  </si>
  <si>
    <t>ИТОГО</t>
  </si>
  <si>
    <t>х</t>
  </si>
  <si>
    <t>Создание условий для повышения предпринимательской активности и развития субъектов малого и среднего предпринимательства в приоритетных направлениях экономики муниципального образования"</t>
  </si>
  <si>
    <t>13.4.01.00000</t>
  </si>
  <si>
    <t>13.4.02.00000</t>
  </si>
  <si>
    <t>14.4.01.00000</t>
  </si>
  <si>
    <t xml:space="preserve">приемлемый </t>
  </si>
  <si>
    <t>15.4.01.00000</t>
  </si>
  <si>
    <t>15.4.02.00000</t>
  </si>
  <si>
    <t>16.4.01.00000</t>
  </si>
  <si>
    <t>17.4.01.00000</t>
  </si>
  <si>
    <t>Увеличение площади благоустроенных территории поселения и зеленых насаждений в местах общего пользования поселения, привлечение граждан индивидуальной жилой застройки к активным формам непосредственного участия населения в осуществлении местного самоуправления</t>
  </si>
  <si>
    <t>МУНИЦИПАЛЬНЫЕ (КОМПЛЕКСНЫЕ)  ПРОГРАММЫ</t>
  </si>
  <si>
    <t>18.4.01.00000</t>
  </si>
  <si>
    <r>
      <t xml:space="preserve">7.  Программа «Комплексное развитие социальной инфраструктуры муниципального образования «Новодевяткинское сельское поселение» </t>
    </r>
    <r>
      <rPr>
        <sz val="10"/>
        <rFont val="Times New Roman"/>
        <family val="1"/>
        <charset val="204"/>
      </rPr>
      <t xml:space="preserve">Всеволожского муниципального района Ленинградской области </t>
    </r>
    <r>
      <rPr>
        <sz val="10"/>
        <color rgb="FF000000"/>
        <rFont val="Times New Roman"/>
        <family val="1"/>
        <charset val="204"/>
      </rPr>
      <t>на 2017-2034 годы»</t>
    </r>
  </si>
  <si>
    <t>19.8.01.00000</t>
  </si>
  <si>
    <t>20.8.01.00000</t>
  </si>
  <si>
    <t>9.Программа «Комплексное развитие коммунальной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</si>
  <si>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21.8.06.00000</t>
  </si>
  <si>
    <t>21.4.01.00000</t>
  </si>
  <si>
    <t xml:space="preserve"> Организация уличного освещения в муниципальном образовании</t>
  </si>
  <si>
    <t>21.4.02.00000</t>
  </si>
  <si>
    <t>21.4.03.00000</t>
  </si>
  <si>
    <t>Техническое обслуживание и ремонт инженерной инфраструктуры жилищно-коммунального комплекса (система ливневой канализации, входящая в состав общеисправной системы водоотведения)</t>
  </si>
  <si>
    <t>Техническое обслуживание и техническая эксплуатация объектов внешней инфраструктуры сетей ливневой канализации и локальных очистных сооружений</t>
  </si>
  <si>
    <t>Софинансирование части капитальных затрат и возмещение части основного долга: расходов на подключение нагрузки «старого жилого фонда» к КОС и части расходов на строительство КОС</t>
  </si>
  <si>
    <t>10.Программа «Комплексное развитие транспортной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</si>
  <si>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22.4.01.00000</t>
  </si>
  <si>
    <t>24.4.01.00000</t>
  </si>
  <si>
    <t>25.4.01.00000</t>
  </si>
  <si>
    <t>11.4.01.00000</t>
  </si>
  <si>
    <t>12.4.01.00000</t>
  </si>
  <si>
    <t>12.4.02.00000</t>
  </si>
  <si>
    <t>12.4.03.00000</t>
  </si>
  <si>
    <t>12.4.04.00000</t>
  </si>
  <si>
    <t>Обеспечение пожарной безопасности на территории муниципального образования</t>
  </si>
  <si>
    <t>Наименование  мероприятий</t>
  </si>
  <si>
    <t>МО "Новодевяткинское сельское поселение" за 2023 год</t>
  </si>
  <si>
    <t>18.8.01.00000</t>
  </si>
  <si>
    <t>Предоставление возможностей населению муниципального образования для регулярных занятий физической культурой и спортом, а также совершенствование навыков спортивного мастерства учащихся спортивных секций</t>
  </si>
  <si>
    <t>Мероприятия, направленные на достижение целей проектов: Капитальный ремонт объектов физической культуры и спорта</t>
  </si>
  <si>
    <t>23.4.01.00000</t>
  </si>
  <si>
    <t xml:space="preserve"> Повышение энергетической эффективности в МО «Новодевяткинское сельское поселение»</t>
  </si>
  <si>
    <t>26.1.F2.00000</t>
  </si>
  <si>
    <t>Федеральные проекты, входящие в состав национальных проектов: Реализация федерального проекта «Формирование комфортной городской среды»</t>
  </si>
  <si>
    <t>Зам.главы администрации по финансам-главный бухгалтер администрации _____________________________/О.И.Осолодкина/</t>
  </si>
  <si>
    <t>15. Муниципальная программа "Обеспечение безопасности жизнедеятельности населения муниципального образования «Новодевяткинское сельское поселение» Всеволожского муниципального района Ленинградской области"</t>
  </si>
  <si>
    <t>14. Муниципальная программа "Поддержка малого и среднего предпринимательства в муниципальном образовании «Новодевяткинское сельское поселение» Всеволожского муниципального района Ленинградской области"</t>
  </si>
  <si>
    <t>13.Муниципальная программа "Формирование комфортной городской среды муниципального образования "Новодевяткинское сельское поселение" Всеволожского муниицпального района Ленинградской области"</t>
  </si>
  <si>
    <t xml:space="preserve">13.Муниципальная программа "Развитие информационной инфраструктуры МО "Новодевяткинское сельское поселение" </t>
  </si>
  <si>
    <t xml:space="preserve">12.Муниципальная программа "Управление муниципальными финансами в МО "Новодевяткинское сельское поселение" </t>
  </si>
  <si>
    <t xml:space="preserve">11.Муниципальная программа «Энергосбережение и повышение энергетической эффективности» в МО «Новодевяткинское сельское поселение» </t>
  </si>
  <si>
    <t>8. Муниципальная программа «Борьба с борщевиком Сосновского на территории МО «Новодевяткинское сельское поселение»</t>
  </si>
  <si>
    <t>6. .Муниципальная программа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области»</t>
  </si>
  <si>
    <t>5. Муниципальная программа «Староста» в муниципальном образовании «Новодевяткинское сельское поселение» Всеволожского муниципального района Ленинградской области»</t>
  </si>
  <si>
    <t>4. Муниципальная программа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области»</t>
  </si>
  <si>
    <t>3. .Муниципальная программа «Устройство наружного освещения муниципального образования «Новодевяткинское сельское поселение» Всеволожского муниципального района Ленинградской области»</t>
  </si>
  <si>
    <t>2..Муниципальная программа «Благоустройство территории муниципального образования «Новодевяткинское сельское поселение» Всеволожского муниципального района Ленинградской области»</t>
  </si>
  <si>
    <t>1. Муниципальная программа "Сохранение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</si>
</sst>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0" fontId="1" fillId="0" borderId="1">
      <alignment horizontal="center" vertical="center"/>
    </xf>
    <xf numFmtId="0" fontId="1" fillId="0" borderId="2">
      <alignment horizontal="center" vertical="center"/>
    </xf>
    <xf numFmtId="0" fontId="2" fillId="0" borderId="1">
      <alignment vertical="top"/>
    </xf>
    <xf numFmtId="0" fontId="1" fillId="0" borderId="1"/>
    <xf numFmtId="0" fontId="2" fillId="0" borderId="3">
      <alignment horizontal="right" vertical="center"/>
    </xf>
    <xf numFmtId="49" fontId="2" fillId="0" borderId="4">
      <alignment horizontal="center" vertical="center"/>
    </xf>
    <xf numFmtId="0" fontId="2" fillId="0" borderId="5">
      <alignment vertical="top"/>
    </xf>
    <xf numFmtId="0" fontId="3" fillId="0" borderId="1">
      <alignment horizontal="center" vertical="top"/>
    </xf>
    <xf numFmtId="0" fontId="3" fillId="0" borderId="1">
      <alignment horizontal="center" vertical="top"/>
    </xf>
    <xf numFmtId="0" fontId="4" fillId="0" borderId="1">
      <alignment horizontal="left" vertical="center"/>
    </xf>
    <xf numFmtId="49" fontId="4" fillId="0" borderId="6">
      <alignment horizontal="left" vertical="center" wrapText="1"/>
    </xf>
    <xf numFmtId="0" fontId="5" fillId="0" borderId="1"/>
    <xf numFmtId="0" fontId="5" fillId="0" borderId="7"/>
    <xf numFmtId="0" fontId="6" fillId="0" borderId="6">
      <alignment vertical="top"/>
    </xf>
    <xf numFmtId="0" fontId="1" fillId="0" borderId="6"/>
    <xf numFmtId="0" fontId="4" fillId="0" borderId="8">
      <alignment horizontal="center" vertical="top" wrapText="1"/>
    </xf>
    <xf numFmtId="0" fontId="4" fillId="0" borderId="9">
      <alignment horizontal="center" vertical="top" wrapText="1"/>
    </xf>
    <xf numFmtId="0" fontId="4" fillId="0" borderId="10">
      <alignment horizontal="center" vertical="center" wrapText="1"/>
    </xf>
    <xf numFmtId="0" fontId="4" fillId="0" borderId="9">
      <alignment horizontal="center"/>
    </xf>
    <xf numFmtId="0" fontId="4" fillId="0" borderId="11">
      <alignment horizontal="left" wrapText="1"/>
    </xf>
    <xf numFmtId="49" fontId="4" fillId="0" borderId="8">
      <alignment horizontal="center" wrapText="1"/>
    </xf>
    <xf numFmtId="0" fontId="4" fillId="0" borderId="8">
      <alignment horizontal="left" wrapText="1"/>
    </xf>
    <xf numFmtId="4" fontId="4" fillId="0" borderId="8">
      <alignment horizontal="right" wrapText="1"/>
    </xf>
    <xf numFmtId="4" fontId="4" fillId="0" borderId="12">
      <alignment horizontal="right" wrapText="1"/>
    </xf>
    <xf numFmtId="4" fontId="4" fillId="0" borderId="13">
      <alignment horizontal="right" wrapText="1"/>
    </xf>
    <xf numFmtId="0" fontId="4" fillId="0" borderId="14">
      <alignment wrapText="1"/>
    </xf>
    <xf numFmtId="0" fontId="7" fillId="0" borderId="1"/>
    <xf numFmtId="0" fontId="1" fillId="0" borderId="5">
      <alignment horizontal="center" vertical="center"/>
    </xf>
    <xf numFmtId="0" fontId="9" fillId="0" borderId="0"/>
    <xf numFmtId="0" fontId="9" fillId="0" borderId="0"/>
    <xf numFmtId="0" fontId="9" fillId="0" borderId="0"/>
    <xf numFmtId="0" fontId="8" fillId="0" borderId="1"/>
    <xf numFmtId="0" fontId="8" fillId="0" borderId="1"/>
    <xf numFmtId="0" fontId="1" fillId="2" borderId="1">
      <alignment horizontal="center" vertical="center"/>
    </xf>
    <xf numFmtId="0" fontId="1" fillId="2" borderId="15">
      <alignment horizontal="center" vertical="center"/>
    </xf>
    <xf numFmtId="0" fontId="1" fillId="2" borderId="16">
      <alignment horizontal="center" vertical="center"/>
    </xf>
    <xf numFmtId="0" fontId="1" fillId="2" borderId="17">
      <alignment horizontal="center" vertical="center"/>
    </xf>
    <xf numFmtId="0" fontId="1" fillId="2" borderId="7">
      <alignment horizontal="center" vertical="center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14" fontId="13" fillId="0" borderId="0" xfId="0" applyNumberFormat="1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" fillId="3" borderId="1" xfId="9" applyNumberFormat="1" applyFill="1" applyProtection="1">
      <alignment horizontal="center" vertical="top"/>
    </xf>
    <xf numFmtId="0" fontId="11" fillId="3" borderId="18" xfId="16" applyNumberFormat="1" applyFont="1" applyFill="1" applyBorder="1" applyAlignment="1" applyProtection="1">
      <alignment horizontal="center" vertical="center" wrapText="1"/>
    </xf>
    <xf numFmtId="0" fontId="12" fillId="3" borderId="18" xfId="18" applyNumberFormat="1" applyFont="1" applyFill="1" applyBorder="1" applyProtection="1">
      <alignment horizontal="center" vertical="center" wrapText="1"/>
    </xf>
    <xf numFmtId="4" fontId="12" fillId="0" borderId="18" xfId="23" applyNumberFormat="1" applyFont="1" applyFill="1" applyBorder="1" applyAlignment="1" applyProtection="1">
      <alignment horizontal="center" vertical="center" wrapText="1"/>
    </xf>
    <xf numFmtId="4" fontId="12" fillId="0" borderId="18" xfId="24" applyNumberFormat="1" applyFont="1" applyFill="1" applyBorder="1" applyAlignment="1" applyProtection="1">
      <alignment horizontal="center" vertical="center" wrapText="1"/>
    </xf>
    <xf numFmtId="164" fontId="12" fillId="0" borderId="18" xfId="25" applyNumberFormat="1" applyFont="1" applyFill="1" applyBorder="1" applyAlignment="1" applyProtection="1">
      <alignment horizontal="center" vertical="center" wrapText="1"/>
    </xf>
    <xf numFmtId="4" fontId="12" fillId="0" borderId="20" xfId="23" applyNumberFormat="1" applyFont="1" applyFill="1" applyBorder="1" applyAlignment="1" applyProtection="1">
      <alignment horizontal="center" vertical="center" wrapText="1"/>
    </xf>
    <xf numFmtId="4" fontId="1" fillId="0" borderId="20" xfId="23" applyNumberFormat="1" applyFont="1" applyFill="1" applyBorder="1" applyAlignment="1" applyProtection="1">
      <alignment horizontal="center" vertical="center" wrapText="1"/>
    </xf>
    <xf numFmtId="164" fontId="12" fillId="0" borderId="20" xfId="25" applyNumberFormat="1" applyFont="1" applyFill="1" applyBorder="1" applyAlignment="1" applyProtection="1">
      <alignment horizontal="center" vertical="center" wrapText="1"/>
    </xf>
    <xf numFmtId="4" fontId="11" fillId="3" borderId="18" xfId="23" applyNumberFormat="1" applyFont="1" applyFill="1" applyBorder="1" applyAlignment="1" applyProtection="1">
      <alignment horizontal="center" vertical="center" wrapText="1"/>
    </xf>
    <xf numFmtId="164" fontId="11" fillId="3" borderId="18" xfId="25" applyNumberFormat="1" applyFont="1" applyFill="1" applyBorder="1" applyAlignment="1" applyProtection="1">
      <alignment horizontal="center" vertical="center" wrapText="1"/>
    </xf>
    <xf numFmtId="3" fontId="11" fillId="3" borderId="18" xfId="25" applyNumberFormat="1" applyFont="1" applyFill="1" applyBorder="1" applyAlignment="1" applyProtection="1">
      <alignment horizontal="center" vertical="center" wrapText="1"/>
    </xf>
    <xf numFmtId="0" fontId="14" fillId="3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8" xfId="21" applyNumberFormat="1" applyFont="1" applyFill="1" applyBorder="1" applyAlignment="1" applyProtection="1">
      <alignment horizontal="center" vertical="center" wrapText="1"/>
    </xf>
    <xf numFmtId="0" fontId="1" fillId="0" borderId="18" xfId="22" applyNumberFormat="1" applyFont="1" applyFill="1" applyBorder="1" applyAlignment="1" applyProtection="1">
      <alignment horizontal="left" vertical="center" wrapText="1"/>
    </xf>
    <xf numFmtId="3" fontId="12" fillId="0" borderId="18" xfId="25" applyNumberFormat="1" applyFont="1" applyFill="1" applyBorder="1" applyAlignment="1" applyProtection="1">
      <alignment horizontal="center" vertical="center" wrapText="1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20" applyNumberFormat="1" applyFont="1" applyFill="1" applyBorder="1" applyAlignment="1" applyProtection="1">
      <alignment horizontal="left" vertical="center" wrapText="1"/>
    </xf>
    <xf numFmtId="0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20" applyNumberFormat="1" applyFont="1" applyFill="1" applyBorder="1" applyAlignment="1" applyProtection="1">
      <alignment horizontal="left" vertical="center" wrapText="1"/>
    </xf>
    <xf numFmtId="49" fontId="1" fillId="0" borderId="20" xfId="21" applyNumberFormat="1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>
      <alignment vertical="top" wrapText="1"/>
    </xf>
    <xf numFmtId="3" fontId="1" fillId="0" borderId="20" xfId="25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wrapText="1"/>
    </xf>
    <xf numFmtId="0" fontId="1" fillId="0" borderId="1" xfId="28" applyNumberFormat="1" applyFont="1" applyBorder="1" applyAlignment="1" applyProtection="1">
      <alignment horizontal="left" vertical="center"/>
    </xf>
    <xf numFmtId="0" fontId="12" fillId="0" borderId="1" xfId="28" applyNumberFormat="1" applyFont="1" applyBorder="1" applyAlignment="1" applyProtection="1">
      <alignment horizontal="left" vertical="center"/>
    </xf>
    <xf numFmtId="0" fontId="1" fillId="0" borderId="18" xfId="20" applyNumberFormat="1" applyFont="1" applyFill="1" applyBorder="1" applyAlignment="1" applyProtection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10" fillId="3" borderId="1" xfId="8" applyNumberFormat="1" applyFont="1" applyFill="1" applyAlignment="1" applyProtection="1">
      <alignment horizontal="center" vertical="center" wrapText="1"/>
    </xf>
    <xf numFmtId="0" fontId="10" fillId="3" borderId="1" xfId="8" applyFont="1" applyFill="1" applyAlignment="1" applyProtection="1">
      <alignment horizontal="center" vertical="center" wrapText="1"/>
      <protection locked="0"/>
    </xf>
    <xf numFmtId="0" fontId="11" fillId="0" borderId="24" xfId="18" applyNumberFormat="1" applyFont="1" applyFill="1" applyBorder="1" applyAlignment="1" applyProtection="1">
      <alignment horizontal="center" vertical="center" wrapText="1"/>
    </xf>
    <xf numFmtId="0" fontId="11" fillId="0" borderId="22" xfId="18" applyNumberFormat="1" applyFont="1" applyFill="1" applyBorder="1" applyAlignment="1" applyProtection="1">
      <alignment horizontal="center" vertical="center" wrapText="1"/>
    </xf>
    <xf numFmtId="0" fontId="11" fillId="0" borderId="23" xfId="18" applyNumberFormat="1" applyFont="1" applyFill="1" applyBorder="1" applyAlignment="1" applyProtection="1">
      <alignment horizontal="center" vertical="center" wrapText="1"/>
    </xf>
    <xf numFmtId="0" fontId="11" fillId="3" borderId="18" xfId="20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0" fillId="3" borderId="19" xfId="9" applyNumberFormat="1" applyFont="1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13" fillId="0" borderId="25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" fillId="0" borderId="20" xfId="20" applyNumberFormat="1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</cellXfs>
  <cellStyles count="39">
    <cellStyle name="br" xfId="31"/>
    <cellStyle name="col" xfId="30"/>
    <cellStyle name="style0" xfId="32"/>
    <cellStyle name="td" xfId="33"/>
    <cellStyle name="tr" xfId="29"/>
    <cellStyle name="xl21" xfId="34"/>
    <cellStyle name="xl22" xfId="1"/>
    <cellStyle name="xl23" xfId="3"/>
    <cellStyle name="xl24" xfId="8"/>
    <cellStyle name="xl25" xfId="9"/>
    <cellStyle name="xl26" xfId="10"/>
    <cellStyle name="xl27" xfId="12"/>
    <cellStyle name="xl28" xfId="4"/>
    <cellStyle name="xl29" xfId="11"/>
    <cellStyle name="xl30" xfId="13"/>
    <cellStyle name="xl31" xfId="5"/>
    <cellStyle name="xl32" xfId="2"/>
    <cellStyle name="xl33" xfId="6"/>
    <cellStyle name="xl34" xfId="7"/>
    <cellStyle name="xl35" xfId="14"/>
    <cellStyle name="xl36" xfId="16"/>
    <cellStyle name="xl37" xfId="18"/>
    <cellStyle name="xl38" xfId="35"/>
    <cellStyle name="xl39" xfId="20"/>
    <cellStyle name="xl40" xfId="36"/>
    <cellStyle name="xl41" xfId="28"/>
    <cellStyle name="xl42" xfId="21"/>
    <cellStyle name="xl43" xfId="22"/>
    <cellStyle name="xl44" xfId="23"/>
    <cellStyle name="xl45" xfId="24"/>
    <cellStyle name="xl46" xfId="25"/>
    <cellStyle name="xl47" xfId="15"/>
    <cellStyle name="xl48" xfId="17"/>
    <cellStyle name="xl49" xfId="19"/>
    <cellStyle name="xl50" xfId="37"/>
    <cellStyle name="xl51" xfId="26"/>
    <cellStyle name="xl52" xfId="38"/>
    <cellStyle name="xl53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781050</xdr:colOff>
      <xdr:row>31</xdr:row>
      <xdr:rowOff>371475</xdr:rowOff>
    </xdr:from>
    <xdr:ext cx="2628900" cy="78295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24631650"/>
          <a:ext cx="2628900" cy="7829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8" zoomScaleNormal="100" workbookViewId="0">
      <selection activeCell="F38" sqref="F38"/>
    </sheetView>
  </sheetViews>
  <sheetFormatPr defaultRowHeight="15" x14ac:dyDescent="0.25"/>
  <cols>
    <col min="1" max="1" width="46.140625" style="1" customWidth="1"/>
    <col min="2" max="2" width="12.140625" style="1" customWidth="1"/>
    <col min="3" max="3" width="41" style="1" customWidth="1"/>
    <col min="4" max="4" width="16" style="1" customWidth="1"/>
    <col min="5" max="5" width="13.85546875" style="1" customWidth="1"/>
    <col min="6" max="6" width="12.42578125" style="1" customWidth="1"/>
    <col min="7" max="7" width="12.85546875" style="1" customWidth="1"/>
    <col min="8" max="8" width="18.28515625" style="1" customWidth="1"/>
    <col min="9" max="16384" width="9.140625" style="1"/>
  </cols>
  <sheetData>
    <row r="1" spans="1:8" ht="53.25" customHeight="1" x14ac:dyDescent="0.25">
      <c r="A1" s="34" t="s">
        <v>9</v>
      </c>
      <c r="B1" s="35"/>
      <c r="C1" s="35"/>
      <c r="D1" s="35"/>
      <c r="E1" s="35"/>
      <c r="F1" s="35"/>
      <c r="G1" s="35"/>
      <c r="H1" s="4"/>
    </row>
    <row r="2" spans="1:8" ht="21" customHeight="1" x14ac:dyDescent="0.25">
      <c r="A2" s="41" t="s">
        <v>60</v>
      </c>
      <c r="B2" s="42"/>
      <c r="C2" s="42"/>
      <c r="D2" s="42"/>
      <c r="E2" s="42"/>
      <c r="F2" s="42"/>
      <c r="G2" s="5"/>
      <c r="H2" s="4"/>
    </row>
    <row r="3" spans="1:8" ht="77.25" customHeight="1" x14ac:dyDescent="0.25">
      <c r="A3" s="6" t="s">
        <v>0</v>
      </c>
      <c r="B3" s="6" t="s">
        <v>1</v>
      </c>
      <c r="C3" s="6" t="s">
        <v>59</v>
      </c>
      <c r="D3" s="6" t="s">
        <v>5</v>
      </c>
      <c r="E3" s="6" t="s">
        <v>2</v>
      </c>
      <c r="F3" s="6" t="s">
        <v>3</v>
      </c>
      <c r="G3" s="6" t="s">
        <v>6</v>
      </c>
      <c r="H3" s="6" t="s">
        <v>4</v>
      </c>
    </row>
    <row r="4" spans="1:8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16.5" customHeight="1" thickBot="1" x14ac:dyDescent="0.3">
      <c r="A5" s="36" t="s">
        <v>35</v>
      </c>
      <c r="B5" s="37"/>
      <c r="C5" s="37"/>
      <c r="D5" s="37"/>
      <c r="E5" s="37"/>
      <c r="F5" s="37"/>
      <c r="G5" s="37"/>
      <c r="H5" s="38"/>
    </row>
    <row r="6" spans="1:8" ht="58.5" customHeight="1" x14ac:dyDescent="0.25">
      <c r="A6" s="43" t="s">
        <v>81</v>
      </c>
      <c r="B6" s="18" t="s">
        <v>26</v>
      </c>
      <c r="C6" s="19" t="s">
        <v>13</v>
      </c>
      <c r="D6" s="8">
        <f>2434309.75+368421.06</f>
        <v>2802730.81</v>
      </c>
      <c r="E6" s="9">
        <f>2431256.72+368421.06</f>
        <v>2799677.7800000003</v>
      </c>
      <c r="F6" s="10">
        <f t="shared" ref="F6:F18" si="0">E6/D6*100</f>
        <v>99.891069453081016</v>
      </c>
      <c r="G6" s="20">
        <v>5</v>
      </c>
      <c r="H6" s="21" t="s">
        <v>7</v>
      </c>
    </row>
    <row r="7" spans="1:8" ht="49.5" customHeight="1" x14ac:dyDescent="0.25">
      <c r="A7" s="44"/>
      <c r="B7" s="18" t="s">
        <v>27</v>
      </c>
      <c r="C7" s="19" t="s">
        <v>14</v>
      </c>
      <c r="D7" s="8">
        <f>5936003.3</f>
        <v>5936003.2999999998</v>
      </c>
      <c r="E7" s="9">
        <v>5722206.4500000002</v>
      </c>
      <c r="F7" s="10">
        <f t="shared" si="0"/>
        <v>96.398303046765506</v>
      </c>
      <c r="G7" s="20">
        <v>5</v>
      </c>
      <c r="H7" s="21" t="s">
        <v>7</v>
      </c>
    </row>
    <row r="8" spans="1:8" ht="69" customHeight="1" x14ac:dyDescent="0.25">
      <c r="A8" s="22" t="s">
        <v>80</v>
      </c>
      <c r="B8" s="18" t="s">
        <v>28</v>
      </c>
      <c r="C8" s="19" t="s">
        <v>15</v>
      </c>
      <c r="D8" s="8">
        <f>33696831.05+4565134.13</f>
        <v>38261965.18</v>
      </c>
      <c r="E8" s="8">
        <v>37975047.75</v>
      </c>
      <c r="F8" s="10">
        <f t="shared" si="0"/>
        <v>99.250123644590076</v>
      </c>
      <c r="G8" s="20">
        <v>5</v>
      </c>
      <c r="H8" s="21" t="s">
        <v>7</v>
      </c>
    </row>
    <row r="9" spans="1:8" ht="92.25" customHeight="1" x14ac:dyDescent="0.25">
      <c r="A9" s="45" t="s">
        <v>79</v>
      </c>
      <c r="B9" s="18" t="s">
        <v>30</v>
      </c>
      <c r="C9" s="19" t="s">
        <v>16</v>
      </c>
      <c r="D9" s="8">
        <v>500500</v>
      </c>
      <c r="E9" s="9">
        <v>423500</v>
      </c>
      <c r="F9" s="10">
        <f>E9/D9*100</f>
        <v>84.615384615384613</v>
      </c>
      <c r="G9" s="20">
        <v>4</v>
      </c>
      <c r="H9" s="23" t="s">
        <v>29</v>
      </c>
    </row>
    <row r="10" spans="1:8" ht="75" customHeight="1" x14ac:dyDescent="0.25">
      <c r="A10" s="44"/>
      <c r="B10" s="18" t="s">
        <v>31</v>
      </c>
      <c r="C10" s="19" t="s">
        <v>17</v>
      </c>
      <c r="D10" s="8">
        <v>6155550.79</v>
      </c>
      <c r="E10" s="8">
        <v>6041960.2300000004</v>
      </c>
      <c r="F10" s="10">
        <f t="shared" si="0"/>
        <v>98.154664564143744</v>
      </c>
      <c r="G10" s="20">
        <v>5</v>
      </c>
      <c r="H10" s="23" t="s">
        <v>7</v>
      </c>
    </row>
    <row r="11" spans="1:8" ht="70.5" customHeight="1" x14ac:dyDescent="0.25">
      <c r="A11" s="22" t="s">
        <v>78</v>
      </c>
      <c r="B11" s="18" t="s">
        <v>32</v>
      </c>
      <c r="C11" s="19" t="s">
        <v>18</v>
      </c>
      <c r="D11" s="8">
        <f>241400+720395.82+5370537.64</f>
        <v>6332333.46</v>
      </c>
      <c r="E11" s="8">
        <v>6281333.46</v>
      </c>
      <c r="F11" s="10">
        <f t="shared" si="0"/>
        <v>99.194609691322228</v>
      </c>
      <c r="G11" s="20">
        <v>5</v>
      </c>
      <c r="H11" s="21" t="s">
        <v>7</v>
      </c>
    </row>
    <row r="12" spans="1:8" ht="78" customHeight="1" x14ac:dyDescent="0.25">
      <c r="A12" s="24" t="s">
        <v>77</v>
      </c>
      <c r="B12" s="25" t="s">
        <v>33</v>
      </c>
      <c r="C12" s="26" t="s">
        <v>34</v>
      </c>
      <c r="D12" s="11">
        <v>0</v>
      </c>
      <c r="E12" s="11">
        <v>0</v>
      </c>
      <c r="F12" s="10"/>
      <c r="G12" s="20"/>
      <c r="H12" s="21"/>
    </row>
    <row r="13" spans="1:8" ht="68.25" customHeight="1" x14ac:dyDescent="0.25">
      <c r="A13" s="46" t="s">
        <v>76</v>
      </c>
      <c r="B13" s="25" t="s">
        <v>36</v>
      </c>
      <c r="C13" s="26" t="s">
        <v>62</v>
      </c>
      <c r="D13" s="12">
        <v>2284637.65</v>
      </c>
      <c r="E13" s="12">
        <v>2254637.65</v>
      </c>
      <c r="F13" s="13">
        <f t="shared" si="0"/>
        <v>98.686881484247621</v>
      </c>
      <c r="G13" s="27">
        <v>5</v>
      </c>
      <c r="H13" s="28" t="s">
        <v>7</v>
      </c>
    </row>
    <row r="14" spans="1:8" ht="42" customHeight="1" x14ac:dyDescent="0.25">
      <c r="A14" s="44"/>
      <c r="B14" s="25" t="s">
        <v>61</v>
      </c>
      <c r="C14" s="26" t="s">
        <v>63</v>
      </c>
      <c r="D14" s="12">
        <v>16846344.09</v>
      </c>
      <c r="E14" s="12">
        <v>16846344.09</v>
      </c>
      <c r="F14" s="13">
        <f t="shared" si="0"/>
        <v>100</v>
      </c>
      <c r="G14" s="27">
        <v>5</v>
      </c>
      <c r="H14" s="28" t="s">
        <v>7</v>
      </c>
    </row>
    <row r="15" spans="1:8" ht="72" customHeight="1" x14ac:dyDescent="0.25">
      <c r="A15" s="29" t="s">
        <v>37</v>
      </c>
      <c r="B15" s="18" t="s">
        <v>38</v>
      </c>
      <c r="C15" s="19" t="s">
        <v>8</v>
      </c>
      <c r="D15" s="8">
        <f>22189948.2+252476630</f>
        <v>274666578.19999999</v>
      </c>
      <c r="E15" s="8">
        <f>22189948.2+201309068.59</f>
        <v>223499016.78999999</v>
      </c>
      <c r="F15" s="10">
        <f t="shared" si="0"/>
        <v>81.37102746707609</v>
      </c>
      <c r="G15" s="20">
        <v>4</v>
      </c>
      <c r="H15" s="21" t="s">
        <v>29</v>
      </c>
    </row>
    <row r="16" spans="1:8" ht="59.25" customHeight="1" x14ac:dyDescent="0.25">
      <c r="A16" s="22" t="s">
        <v>75</v>
      </c>
      <c r="B16" s="18" t="s">
        <v>39</v>
      </c>
      <c r="C16" s="19" t="s">
        <v>19</v>
      </c>
      <c r="D16" s="8">
        <v>106545</v>
      </c>
      <c r="E16" s="9">
        <v>106545</v>
      </c>
      <c r="F16" s="10">
        <f t="shared" si="0"/>
        <v>100</v>
      </c>
      <c r="G16" s="20">
        <v>5</v>
      </c>
      <c r="H16" s="21" t="s">
        <v>7</v>
      </c>
    </row>
    <row r="17" spans="1:10" ht="66" customHeight="1" x14ac:dyDescent="0.25">
      <c r="A17" s="32" t="s">
        <v>40</v>
      </c>
      <c r="B17" s="18" t="s">
        <v>42</v>
      </c>
      <c r="C17" s="19" t="s">
        <v>43</v>
      </c>
      <c r="D17" s="8">
        <v>3320304.08</v>
      </c>
      <c r="E17" s="8">
        <v>2904730.3</v>
      </c>
      <c r="F17" s="10">
        <f t="shared" si="0"/>
        <v>87.48386382731546</v>
      </c>
      <c r="G17" s="20">
        <v>4</v>
      </c>
      <c r="H17" s="21" t="s">
        <v>29</v>
      </c>
    </row>
    <row r="18" spans="1:10" ht="66" customHeight="1" x14ac:dyDescent="0.25">
      <c r="A18" s="33"/>
      <c r="B18" s="18" t="s">
        <v>44</v>
      </c>
      <c r="C18" s="19" t="s">
        <v>46</v>
      </c>
      <c r="D18" s="8">
        <v>4852060</v>
      </c>
      <c r="E18" s="8">
        <v>4841987.99</v>
      </c>
      <c r="F18" s="10">
        <f t="shared" si="0"/>
        <v>99.79241785963076</v>
      </c>
      <c r="G18" s="20">
        <v>5</v>
      </c>
      <c r="H18" s="21" t="s">
        <v>7</v>
      </c>
    </row>
    <row r="19" spans="1:10" ht="66" customHeight="1" x14ac:dyDescent="0.25">
      <c r="A19" s="33"/>
      <c r="B19" s="18" t="s">
        <v>45</v>
      </c>
      <c r="C19" s="19" t="s">
        <v>47</v>
      </c>
      <c r="D19" s="8">
        <v>716500</v>
      </c>
      <c r="E19" s="8">
        <v>566500</v>
      </c>
      <c r="F19" s="10">
        <f t="shared" ref="F19:F22" si="1">E19/D19*100</f>
        <v>79.064898813677601</v>
      </c>
      <c r="G19" s="20">
        <v>4</v>
      </c>
      <c r="H19" s="21" t="s">
        <v>29</v>
      </c>
    </row>
    <row r="20" spans="1:10" ht="66" customHeight="1" x14ac:dyDescent="0.25">
      <c r="A20" s="33"/>
      <c r="B20" s="18" t="s">
        <v>41</v>
      </c>
      <c r="C20" s="19" t="s">
        <v>48</v>
      </c>
      <c r="D20" s="8">
        <f>45315540+117932923.17</f>
        <v>163248463.17000002</v>
      </c>
      <c r="E20" s="8">
        <v>163248463.17699999</v>
      </c>
      <c r="F20" s="10">
        <f t="shared" si="1"/>
        <v>100.00000000428793</v>
      </c>
      <c r="G20" s="20">
        <v>5</v>
      </c>
      <c r="H20" s="21" t="s">
        <v>7</v>
      </c>
    </row>
    <row r="21" spans="1:10" ht="72.75" customHeight="1" x14ac:dyDescent="0.25">
      <c r="A21" s="22" t="s">
        <v>49</v>
      </c>
      <c r="B21" s="18" t="s">
        <v>50</v>
      </c>
      <c r="C21" s="19" t="s">
        <v>20</v>
      </c>
      <c r="D21" s="8">
        <v>4013070.99</v>
      </c>
      <c r="E21" s="8">
        <v>3513070.99</v>
      </c>
      <c r="F21" s="10">
        <f t="shared" si="1"/>
        <v>87.540713801327499</v>
      </c>
      <c r="G21" s="20">
        <v>4</v>
      </c>
      <c r="H21" s="21" t="s">
        <v>29</v>
      </c>
    </row>
    <row r="22" spans="1:10" ht="72.75" customHeight="1" x14ac:dyDescent="0.25">
      <c r="A22" s="22" t="s">
        <v>74</v>
      </c>
      <c r="B22" s="18" t="s">
        <v>64</v>
      </c>
      <c r="C22" s="19" t="s">
        <v>65</v>
      </c>
      <c r="D22" s="8">
        <v>30000</v>
      </c>
      <c r="E22" s="8">
        <v>15000</v>
      </c>
      <c r="F22" s="10">
        <f t="shared" si="1"/>
        <v>50</v>
      </c>
      <c r="G22" s="20">
        <v>4</v>
      </c>
      <c r="H22" s="21" t="s">
        <v>29</v>
      </c>
    </row>
    <row r="23" spans="1:10" ht="39.75" customHeight="1" x14ac:dyDescent="0.25">
      <c r="A23" s="22" t="s">
        <v>73</v>
      </c>
      <c r="B23" s="18" t="s">
        <v>51</v>
      </c>
      <c r="C23" s="19" t="s">
        <v>21</v>
      </c>
      <c r="D23" s="8">
        <f>2267868.06+13541668.72+10560+1258200</f>
        <v>17078296.780000001</v>
      </c>
      <c r="E23" s="8">
        <f>2207314.29+12379571.85+10560+1258200</f>
        <v>15855646.140000001</v>
      </c>
      <c r="F23" s="10">
        <f>E23/D23*100</f>
        <v>92.840909982125268</v>
      </c>
      <c r="G23" s="20">
        <v>4</v>
      </c>
      <c r="H23" s="21" t="s">
        <v>29</v>
      </c>
      <c r="J23" s="1">
        <v>111</v>
      </c>
    </row>
    <row r="24" spans="1:10" ht="38.25" x14ac:dyDescent="0.25">
      <c r="A24" s="22" t="s">
        <v>72</v>
      </c>
      <c r="B24" s="18" t="s">
        <v>52</v>
      </c>
      <c r="C24" s="19" t="s">
        <v>22</v>
      </c>
      <c r="D24" s="8">
        <f>1290143.04+1978779.72</f>
        <v>3268922.76</v>
      </c>
      <c r="E24" s="8">
        <f>1229002.2+1964776.22</f>
        <v>3193778.42</v>
      </c>
      <c r="F24" s="10">
        <f>E24/D24*100</f>
        <v>97.701250671337363</v>
      </c>
      <c r="G24" s="20">
        <v>5</v>
      </c>
      <c r="H24" s="21" t="s">
        <v>7</v>
      </c>
    </row>
    <row r="25" spans="1:10" ht="71.25" customHeight="1" x14ac:dyDescent="0.25">
      <c r="A25" s="22" t="s">
        <v>71</v>
      </c>
      <c r="B25" s="18" t="s">
        <v>66</v>
      </c>
      <c r="C25" s="19" t="s">
        <v>67</v>
      </c>
      <c r="D25" s="8">
        <v>18379184.050000001</v>
      </c>
      <c r="E25" s="8">
        <f>D25</f>
        <v>18379184.050000001</v>
      </c>
      <c r="F25" s="10">
        <f t="shared" ref="F25:F30" si="2">E25/D25*100</f>
        <v>100</v>
      </c>
      <c r="G25" s="20">
        <v>5</v>
      </c>
      <c r="H25" s="21" t="s">
        <v>7</v>
      </c>
    </row>
    <row r="26" spans="1:10" ht="78.75" customHeight="1" x14ac:dyDescent="0.25">
      <c r="A26" s="22" t="s">
        <v>70</v>
      </c>
      <c r="B26" s="18" t="s">
        <v>53</v>
      </c>
      <c r="C26" s="19" t="s">
        <v>25</v>
      </c>
      <c r="D26" s="8">
        <v>79900</v>
      </c>
      <c r="E26" s="8">
        <v>79900</v>
      </c>
      <c r="F26" s="10">
        <f t="shared" si="2"/>
        <v>100</v>
      </c>
      <c r="G26" s="20">
        <v>5</v>
      </c>
      <c r="H26" s="21" t="s">
        <v>7</v>
      </c>
    </row>
    <row r="27" spans="1:10" ht="78.75" customHeight="1" x14ac:dyDescent="0.25">
      <c r="A27" s="32" t="s">
        <v>69</v>
      </c>
      <c r="B27" s="18" t="s">
        <v>54</v>
      </c>
      <c r="C27" s="19" t="s">
        <v>10</v>
      </c>
      <c r="D27" s="8">
        <v>368200</v>
      </c>
      <c r="E27" s="8">
        <v>368200</v>
      </c>
      <c r="F27" s="10">
        <f t="shared" si="2"/>
        <v>100</v>
      </c>
      <c r="G27" s="20">
        <v>5</v>
      </c>
      <c r="H27" s="21" t="s">
        <v>7</v>
      </c>
    </row>
    <row r="28" spans="1:10" ht="78.75" customHeight="1" x14ac:dyDescent="0.25">
      <c r="A28" s="33"/>
      <c r="B28" s="18" t="s">
        <v>55</v>
      </c>
      <c r="C28" s="19" t="s">
        <v>58</v>
      </c>
      <c r="D28" s="8">
        <v>36500</v>
      </c>
      <c r="E28" s="8">
        <v>36500</v>
      </c>
      <c r="F28" s="10">
        <v>100</v>
      </c>
      <c r="G28" s="20">
        <v>5</v>
      </c>
      <c r="H28" s="21" t="s">
        <v>7</v>
      </c>
    </row>
    <row r="29" spans="1:10" ht="78.75" customHeight="1" x14ac:dyDescent="0.25">
      <c r="A29" s="33"/>
      <c r="B29" s="18" t="s">
        <v>56</v>
      </c>
      <c r="C29" s="19" t="s">
        <v>11</v>
      </c>
      <c r="D29" s="8">
        <v>0</v>
      </c>
      <c r="E29" s="8">
        <v>0</v>
      </c>
      <c r="F29" s="10"/>
      <c r="G29" s="20"/>
      <c r="H29" s="21"/>
    </row>
    <row r="30" spans="1:10" ht="78.75" customHeight="1" x14ac:dyDescent="0.25">
      <c r="A30" s="33"/>
      <c r="B30" s="18" t="s">
        <v>57</v>
      </c>
      <c r="C30" s="19" t="s">
        <v>12</v>
      </c>
      <c r="D30" s="8">
        <v>222000</v>
      </c>
      <c r="E30" s="8">
        <v>221520</v>
      </c>
      <c r="F30" s="10">
        <f t="shared" si="2"/>
        <v>99.78378378378379</v>
      </c>
      <c r="G30" s="20">
        <v>5</v>
      </c>
      <c r="H30" s="21" t="s">
        <v>7</v>
      </c>
    </row>
    <row r="31" spans="1:10" ht="26.25" customHeight="1" x14ac:dyDescent="0.25">
      <c r="A31" s="39" t="s">
        <v>23</v>
      </c>
      <c r="B31" s="40"/>
      <c r="C31" s="40"/>
      <c r="D31" s="14">
        <f>SUM(D6:D30)</f>
        <v>569506590.30999994</v>
      </c>
      <c r="E31" s="14">
        <f>SUM(E6:E30)</f>
        <v>515174750.26700002</v>
      </c>
      <c r="F31" s="15" t="s">
        <v>24</v>
      </c>
      <c r="G31" s="16" t="s">
        <v>24</v>
      </c>
      <c r="H31" s="17" t="s">
        <v>24</v>
      </c>
    </row>
    <row r="32" spans="1:10" ht="43.5" customHeight="1" x14ac:dyDescent="0.25">
      <c r="A32" s="30" t="s">
        <v>68</v>
      </c>
      <c r="B32" s="31"/>
      <c r="C32" s="31"/>
      <c r="D32" s="31"/>
      <c r="E32" s="31"/>
      <c r="F32" s="31"/>
      <c r="G32" s="2"/>
      <c r="H32" s="2"/>
    </row>
    <row r="33" spans="1:1" x14ac:dyDescent="0.25">
      <c r="A33" s="3">
        <v>45384</v>
      </c>
    </row>
  </sheetData>
  <mergeCells count="10">
    <mergeCell ref="A32:F32"/>
    <mergeCell ref="A27:A30"/>
    <mergeCell ref="A1:G1"/>
    <mergeCell ref="A5:H5"/>
    <mergeCell ref="A31:C31"/>
    <mergeCell ref="A2:F2"/>
    <mergeCell ref="A6:A7"/>
    <mergeCell ref="A9:A10"/>
    <mergeCell ref="A17:A20"/>
    <mergeCell ref="A13:A14"/>
  </mergeCells>
  <pageMargins left="0.78740157480314965" right="0.19685039370078741" top="0.19685039370078741" bottom="0.19685039370078741" header="0.51181102362204722" footer="0.51181102362204722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83A2CC-D3E5-4815-A8FC-A3FB23EB7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Buhgalter1</cp:lastModifiedBy>
  <cp:lastPrinted>2020-02-26T13:44:12Z</cp:lastPrinted>
  <dcterms:created xsi:type="dcterms:W3CDTF">2018-03-01T09:32:41Z</dcterms:created>
  <dcterms:modified xsi:type="dcterms:W3CDTF">2024-06-18T12:35:26Z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C:\Users\Валерий Павлович\AppData\Local\Кейсистемс\Свод-СМАРТ\ReportManager\SV_0503166G_20160101_1.xlsx</vt:lpwstr>
  </property>
  <property fmtid="{D5CDD505-2E9C-101B-9397-08002B2CF9AE}" pid="3" name="Report Name">
    <vt:lpwstr>C__Users_Валерий Павлович_AppData_Local_Кейсистемс_Свод-СМАРТ_ReportManager_SV_0503166G_20160101_1.xlsx</vt:lpwstr>
  </property>
</Properties>
</file>